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65" yWindow="65176" windowWidth="9705" windowHeight="9450" activeTab="0"/>
  </bookViews>
  <sheets>
    <sheet name="Титул" sheetId="1" r:id="rId1"/>
    <sheet name="Sheet1" sheetId="2" r:id="rId2"/>
    <sheet name="Sheet1 (2)" sheetId="3" r:id="rId3"/>
    <sheet name="Sheet1 (4)" sheetId="4" r:id="rId4"/>
  </sheets>
  <definedNames/>
  <calcPr fullCalcOnLoad="1" refMode="R1C1"/>
</workbook>
</file>

<file path=xl/sharedStrings.xml><?xml version="1.0" encoding="utf-8"?>
<sst xmlns="http://schemas.openxmlformats.org/spreadsheetml/2006/main" count="237" uniqueCount="183">
  <si>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</si>
  <si>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</si>
  <si>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</si>
  <si>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</si>
  <si>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</si>
  <si>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</si>
  <si>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Корхона</t>
  </si>
  <si>
    <t>Вилоят, шахар</t>
  </si>
  <si>
    <t>Балансга илова</t>
  </si>
  <si>
    <t>(2а-шакл)</t>
  </si>
  <si>
    <t>Приложение к балансу</t>
  </si>
  <si>
    <t>(Форма № 2а)</t>
  </si>
  <si>
    <t>СПРАВКА О ДЕБИТОРСКОЙ И КРЕДИТОРСКОЙ ЗАДОЛЖЕННОСТЯХ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</si>
  <si>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</si>
  <si>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</si>
  <si>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</si>
  <si>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</si>
  <si>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</si>
  <si>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</si>
  <si>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</si>
  <si>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</si>
  <si>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</si>
  <si>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</si>
  <si>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</si>
  <si>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</si>
  <si>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</si>
  <si>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</si>
  <si>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</si>
  <si>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</si>
  <si>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</si>
  <si>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</si>
  <si>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</si>
  <si>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</si>
  <si>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</si>
  <si>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</si>
  <si>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</si>
  <si>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</si>
  <si>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</si>
  <si>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</si>
  <si>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</si>
  <si>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</si>
  <si>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</si>
  <si>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</si>
  <si>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</si>
  <si>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</si>
  <si>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</si>
  <si>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</si>
  <si>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</si>
  <si>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</si>
  <si>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</si>
  <si>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</si>
  <si>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</si>
  <si>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</si>
  <si>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</si>
  <si>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</si>
  <si>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</si>
  <si>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</si>
  <si>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</si>
  <si>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</si>
  <si>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</si>
  <si>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</si>
  <si>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</si>
  <si>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</si>
  <si>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</si>
  <si>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</si>
  <si>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</si>
  <si>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</si>
  <si>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</si>
  <si>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</si>
  <si>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</si>
  <si>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</si>
  <si>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</si>
  <si>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</si>
  <si>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</si>
  <si>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</si>
  <si>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</si>
  <si>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</si>
  <si>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</si>
  <si>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</si>
  <si>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</si>
  <si>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</si>
  <si>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</si>
  <si>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</si>
  <si>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</si>
  <si>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</si>
  <si>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</si>
  <si>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</si>
  <si>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</si>
  <si>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</si>
  <si>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</si>
  <si>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</si>
  <si>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</si>
  <si>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</si>
  <si>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</t>
  </si>
  <si>
    <t>Харажатлар (зарарлар)                          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</si>
  <si>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</si>
  <si>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</si>
  <si>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</si>
  <si>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</si>
  <si>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</si>
  <si>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</si>
  <si>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</si>
  <si>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</si>
  <si>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</si>
  <si>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</si>
  <si>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</si>
  <si>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</si>
  <si>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</si>
  <si>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</si>
  <si>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(корхона иоми)    (наименование предприятия)</t>
  </si>
  <si>
    <t>_____________________________________туман солик идорасига</t>
  </si>
  <si>
    <t>Налоговой инспекции________________________района</t>
  </si>
  <si>
    <t>200__йил__________________________________холатига</t>
  </si>
  <si>
    <t>ДЕБИТОРЛИК ВА КРЕДИТОРЛИК КАРЗЛАР ХАКИДАГИ МАЪЛУМОТНОМА</t>
  </si>
  <si>
    <r>
      <t xml:space="preserve">Тарт                   иб </t>
    </r>
    <r>
      <rPr>
        <sz val="7"/>
        <rFont val="Times New Roman"/>
        <family val="1"/>
      </rPr>
      <t>раками                             №№ п\п</t>
    </r>
  </si>
  <si>
    <t>Умумий карзлар                                                                                                                                                                                                                  Общие задолженности</t>
  </si>
  <si>
    <t>Жумладан республикадан ташкаридаги                                                                                                                                                           В т.ч. за пределами республики</t>
  </si>
  <si>
    <t>Умумий карзлардан муддати   утгани                                                                                                                                                                             Общ. просроч. задолженности</t>
  </si>
  <si>
    <t>Жумладан республикадан ташкаридаги                                                                                                                                                                             В т.ч. за пределами республики</t>
  </si>
  <si>
    <t>РУКОВОДИТЕЛЬ_______________________________</t>
  </si>
  <si>
    <t>ГЛ. БУХГАЛТЕР___________________________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</si>
  <si>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</si>
  <si>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</si>
  <si>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</si>
  <si>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</si>
  <si>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</si>
  <si>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</si>
  <si>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</si>
  <si>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</si>
  <si>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</si>
  <si>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</si>
  <si>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</si>
  <si>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</si>
  <si>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</si>
  <si>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</si>
  <si>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</si>
  <si>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</si>
  <si>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t>Область, город___ФЕРГАНА___________________________________</t>
  </si>
  <si>
    <t>ОБЛ БЮДЖЕТ</t>
  </si>
  <si>
    <t>ГОР БЮДЖЕТ</t>
  </si>
  <si>
    <t>ЦРБ</t>
  </si>
  <si>
    <t>ПЛАТНЫЕ УСЛУГИ ЛПУ</t>
  </si>
  <si>
    <t>ЧАСТНЫЕ АПТЕКИ</t>
  </si>
  <si>
    <t>ПОСТАВЩИКИ</t>
  </si>
  <si>
    <t>Д-Т</t>
  </si>
  <si>
    <t>К-Т</t>
  </si>
  <si>
    <t xml:space="preserve">Дебитор, кредитор, вазирлик, идора, концерн, корхона ва бошкаларнинг номлари                                                                                                                      Наименование министерств, ведомств, концернов, предприятий и </t>
  </si>
  <si>
    <t>ПРОЧИЕ ЛПУ ПО ПОДРАЗДЕЛЕНИЯМ</t>
  </si>
  <si>
    <t>ЗАДОЛЖЕННОСТЬ ПО ПЛАТ В БЮДЖ</t>
  </si>
  <si>
    <t>ЗАДОЛЖЕННОСТЬ В ГОС ФОНДЫ</t>
  </si>
  <si>
    <t>ЗАДОЛЖЕННОСТЬ УЧРЕДИТЕЛЯМ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</si>
  <si>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</si>
  <si>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</si>
  <si>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</si>
  <si>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</si>
  <si>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</si>
  <si>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</si>
  <si>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</si>
  <si>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</si>
  <si>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</si>
  <si>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</si>
  <si>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</si>
  <si>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</si>
  <si>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</si>
  <si>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</si>
  <si>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</si>
  <si>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t>Предприятие___-ОАО "ФЕРГАНА ДОРИ-ДАРМОН"____________</t>
  </si>
  <si>
    <t xml:space="preserve">         ОАО "ФЕРГАНА ДОРИ-ДАРМОН"                       </t>
  </si>
  <si>
    <t>ИТОГО</t>
  </si>
  <si>
    <t>ВСЕГО</t>
  </si>
  <si>
    <t>СЭС,КАДАСТР,ОХРАНА, ВОДА,ГАЗ, ПОФВЗНОСЫ,РЕАКТИВЫ,АНАЛИЗЫ, ЭЛЕКТРОСЕТЬ,ТЕЛЕКОМ, 2-0Й СЕКТОР</t>
  </si>
  <si>
    <t xml:space="preserve">ПРОЧИЕ ПОКУПАТЕЛИ </t>
  </si>
  <si>
    <t>ЗАДОЛЖЕННОСТЬ ПО ОПЛАТЕ ТРУДА</t>
  </si>
  <si>
    <t>ПРОЧИЕ МЕДИЦИНСКИЕ УЧРЕЖДЕНИЯ</t>
  </si>
  <si>
    <t>АВАНСЫ ПОСТАВЩИКАМ</t>
  </si>
  <si>
    <t xml:space="preserve">Задолженность персонала по прочим операциям </t>
  </si>
  <si>
    <t>ЛАБОРАТОРИЯ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</si>
  <si>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</si>
  <si>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</si>
  <si>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</si>
  <si>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ПОЛУЧЕННЫЕ АВАНСЫ</t>
  </si>
  <si>
    <r>
      <t>на</t>
    </r>
    <r>
      <rPr>
        <sz val="12"/>
        <rFont val="Times New Roman"/>
        <family val="1"/>
      </rPr>
      <t>________</t>
    </r>
    <r>
      <rPr>
        <b/>
        <i/>
        <sz val="14"/>
        <rFont val="Times New Roman"/>
        <family val="1"/>
      </rPr>
      <t>1   января</t>
    </r>
    <r>
      <rPr>
        <sz val="12"/>
        <rFont val="Times New Roman"/>
        <family val="1"/>
      </rPr>
      <t>_________</t>
    </r>
    <r>
      <rPr>
        <b/>
        <sz val="12"/>
        <rFont val="Times New Roman"/>
        <family val="1"/>
      </rPr>
      <t>2014    год</t>
    </r>
  </si>
  <si>
    <r>
      <t>По состоянию на____</t>
    </r>
    <r>
      <rPr>
        <i/>
        <sz val="12"/>
        <rFont val="Times New Roman"/>
        <family val="1"/>
      </rPr>
      <t>1 января</t>
    </r>
    <r>
      <rPr>
        <sz val="12"/>
        <rFont val="Times New Roman"/>
        <family val="1"/>
      </rPr>
      <t>___________________</t>
    </r>
    <r>
      <rPr>
        <i/>
        <sz val="12"/>
        <rFont val="Times New Roman"/>
        <family val="1"/>
      </rPr>
      <t>2014</t>
    </r>
    <r>
      <rPr>
        <sz val="12"/>
        <rFont val="Times New Roman"/>
        <family val="1"/>
      </rPr>
      <t>_года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</si>
</sst>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0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3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18" fillId="0" borderId="10" xfId="0" applyNumberFormat="1" applyFont="1" applyFill="1" applyBorder="1" applyAlignment="1" applyProtection="1">
      <alignment horizontal="right"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left" vertical="top"/>
      <protection/>
    </xf>
    <xf numFmtId="0" fontId="18" fillId="0" borderId="13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164" fontId="22" fillId="0" borderId="10" xfId="0" applyNumberFormat="1" applyFont="1" applyFill="1" applyBorder="1" applyAlignment="1" applyProtection="1">
      <alignment horizontal="right" vertical="top"/>
      <protection/>
    </xf>
    <xf numFmtId="164" fontId="22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right" vertical="top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164" fontId="2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164" fontId="59" fillId="0" borderId="0" xfId="0" applyNumberFormat="1" applyFont="1" applyFill="1" applyBorder="1" applyAlignment="1" applyProtection="1">
      <alignment vertical="top"/>
      <protection/>
    </xf>
    <xf numFmtId="164" fontId="22" fillId="0" borderId="0" xfId="0" applyNumberFormat="1" applyFont="1" applyAlignment="1">
      <alignment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76" t="s">
        <v>14</v>
      </c>
      <c r="C1" s="76"/>
      <c r="D1" s="76"/>
    </row>
    <row r="2" spans="1:4" ht="12.75">
      <c r="A2" s="4"/>
      <c r="B2" s="76" t="s">
        <v>15</v>
      </c>
      <c r="C2" s="76"/>
      <c r="D2" s="76"/>
    </row>
    <row r="3" spans="1:4" ht="12.75">
      <c r="A3" s="4"/>
      <c r="B3" s="76" t="s">
        <v>16</v>
      </c>
      <c r="C3" s="76"/>
      <c r="D3" s="76"/>
    </row>
    <row r="4" spans="1:4" ht="12.75">
      <c r="A4" s="4"/>
      <c r="B4" s="76" t="s">
        <v>17</v>
      </c>
      <c r="C4" s="76"/>
      <c r="D4" s="76"/>
    </row>
    <row r="5" spans="2:4" ht="12.75">
      <c r="B5" s="76"/>
      <c r="C5" s="76"/>
      <c r="D5" s="76"/>
    </row>
    <row r="6" spans="1:4" ht="12.75">
      <c r="A6" s="4"/>
      <c r="B6" s="76" t="s">
        <v>18</v>
      </c>
      <c r="C6" s="76"/>
      <c r="D6" s="76"/>
    </row>
    <row r="7" spans="1:4" ht="12.75">
      <c r="A7" s="4"/>
      <c r="B7" s="76" t="s">
        <v>19</v>
      </c>
      <c r="C7" s="76"/>
      <c r="D7" s="76"/>
    </row>
    <row r="8" spans="1:4" ht="12.75">
      <c r="A8" s="4"/>
      <c r="B8" s="76" t="s">
        <v>20</v>
      </c>
      <c r="C8" s="76"/>
      <c r="D8" s="76"/>
    </row>
    <row r="10" spans="1:4" ht="19.5">
      <c r="A10" s="80" t="s">
        <v>65</v>
      </c>
      <c r="B10" s="80"/>
      <c r="C10" s="80"/>
      <c r="D10" s="80"/>
    </row>
    <row r="11" spans="1:4" ht="19.5">
      <c r="A11" s="80" t="s">
        <v>66</v>
      </c>
      <c r="B11" s="80"/>
      <c r="C11" s="80"/>
      <c r="D11" s="80"/>
    </row>
    <row r="12" spans="1:4" ht="22.5" customHeight="1">
      <c r="A12" s="79" t="s">
        <v>21</v>
      </c>
      <c r="B12" s="79"/>
      <c r="C12" s="79"/>
      <c r="D12" s="79"/>
    </row>
    <row r="13" spans="1:4" ht="22.5" customHeight="1">
      <c r="A13" s="79" t="s">
        <v>181</v>
      </c>
      <c r="B13" s="79"/>
      <c r="C13" s="79"/>
      <c r="D13" s="79"/>
    </row>
    <row r="14" spans="1:4" ht="19.5" customHeight="1">
      <c r="A14" s="8"/>
      <c r="B14" s="8"/>
      <c r="C14" s="8"/>
      <c r="D14" s="8"/>
    </row>
    <row r="15" ht="13.5" customHeight="1">
      <c r="C15" s="2" t="s">
        <v>22</v>
      </c>
    </row>
    <row r="16" spans="3:4" ht="15.75">
      <c r="C16" s="2" t="s">
        <v>23</v>
      </c>
      <c r="D16" s="9" t="s">
        <v>24</v>
      </c>
    </row>
    <row r="17" spans="3:4" ht="15.75">
      <c r="C17" s="2"/>
      <c r="D17" s="10" t="s">
        <v>25</v>
      </c>
    </row>
    <row r="18" spans="3:4" ht="15.75">
      <c r="C18" s="2"/>
      <c r="D18" s="5">
        <v>710002</v>
      </c>
    </row>
    <row r="19" spans="1:3" ht="15.75">
      <c r="A19" s="2" t="s">
        <v>26</v>
      </c>
      <c r="B19" s="2"/>
      <c r="C19" s="2"/>
    </row>
    <row r="20" spans="1:4" ht="15.75">
      <c r="A20" s="2" t="s">
        <v>28</v>
      </c>
      <c r="B20" s="2"/>
      <c r="C20" s="2" t="s">
        <v>29</v>
      </c>
      <c r="D20" s="73">
        <v>2018470</v>
      </c>
    </row>
    <row r="21" spans="1:4" ht="15.75">
      <c r="A21" s="50" t="s">
        <v>167</v>
      </c>
      <c r="C21" s="2" t="s">
        <v>27</v>
      </c>
      <c r="D21" s="74"/>
    </row>
    <row r="22" spans="1:4" ht="15.75">
      <c r="A22" s="2" t="s">
        <v>30</v>
      </c>
      <c r="B22" s="2"/>
      <c r="C22" s="2"/>
      <c r="D22" s="51"/>
    </row>
    <row r="23" spans="1:4" ht="15.75">
      <c r="A23" s="2" t="s">
        <v>31</v>
      </c>
      <c r="B23" s="2"/>
      <c r="C23" s="2" t="s">
        <v>29</v>
      </c>
      <c r="D23" s="73">
        <v>71212</v>
      </c>
    </row>
    <row r="24" spans="1:4" ht="15.75">
      <c r="A24" s="50" t="s">
        <v>134</v>
      </c>
      <c r="C24" s="2" t="s">
        <v>32</v>
      </c>
      <c r="D24" s="74"/>
    </row>
    <row r="25" spans="1:4" ht="15.75">
      <c r="A25" s="2" t="s">
        <v>33</v>
      </c>
      <c r="B25" s="2"/>
      <c r="C25" s="2"/>
      <c r="D25" s="51"/>
    </row>
    <row r="26" spans="1:4" ht="15.75">
      <c r="A26" s="2" t="s">
        <v>35</v>
      </c>
      <c r="B26" s="2"/>
      <c r="C26" s="2" t="s">
        <v>34</v>
      </c>
      <c r="D26" s="73"/>
    </row>
    <row r="27" spans="1:4" ht="15">
      <c r="A27" s="33" t="s">
        <v>132</v>
      </c>
      <c r="C27" s="12" t="s">
        <v>36</v>
      </c>
      <c r="D27" s="74"/>
    </row>
    <row r="28" spans="1:4" ht="15.75">
      <c r="A28" s="2" t="s">
        <v>37</v>
      </c>
      <c r="B28" s="2"/>
      <c r="C28" s="2"/>
      <c r="D28" s="51"/>
    </row>
    <row r="29" spans="1:4" ht="15.75">
      <c r="A29" s="2" t="s">
        <v>39</v>
      </c>
      <c r="B29" s="2"/>
      <c r="C29" s="2" t="s">
        <v>38</v>
      </c>
      <c r="D29" s="73">
        <v>144</v>
      </c>
    </row>
    <row r="30" spans="1:4" ht="15.75">
      <c r="A30" s="50" t="s">
        <v>133</v>
      </c>
      <c r="C30" s="2" t="s">
        <v>40</v>
      </c>
      <c r="D30" s="74"/>
    </row>
    <row r="31" spans="1:4" ht="15.75">
      <c r="A31" s="2" t="s">
        <v>41</v>
      </c>
      <c r="B31" s="2"/>
      <c r="C31" s="2"/>
      <c r="D31" s="51"/>
    </row>
    <row r="32" spans="1:4" ht="15.75">
      <c r="A32" s="2" t="s">
        <v>43</v>
      </c>
      <c r="B32" s="2"/>
      <c r="C32" s="2" t="s">
        <v>42</v>
      </c>
      <c r="D32" s="81" t="s">
        <v>121</v>
      </c>
    </row>
    <row r="33" spans="1:4" ht="15.75">
      <c r="A33" s="11"/>
      <c r="C33" s="2" t="s">
        <v>44</v>
      </c>
      <c r="D33" s="82"/>
    </row>
    <row r="34" spans="1:4" ht="15.75">
      <c r="A34" s="2" t="s">
        <v>45</v>
      </c>
      <c r="B34" s="2"/>
      <c r="C34" s="2"/>
      <c r="D34" s="51"/>
    </row>
    <row r="35" spans="1:4" ht="15.75">
      <c r="A35" s="2" t="s">
        <v>47</v>
      </c>
      <c r="B35" s="2"/>
      <c r="C35" s="2" t="s">
        <v>46</v>
      </c>
      <c r="D35" s="73">
        <v>200153801</v>
      </c>
    </row>
    <row r="36" spans="1:4" ht="15.75">
      <c r="A36" s="11"/>
      <c r="C36" s="2" t="s">
        <v>48</v>
      </c>
      <c r="D36" s="74"/>
    </row>
    <row r="37" spans="1:4" ht="15.75">
      <c r="A37" s="2" t="s">
        <v>49</v>
      </c>
      <c r="B37" s="2"/>
      <c r="C37" s="2"/>
      <c r="D37" s="51"/>
    </row>
    <row r="38" spans="1:4" ht="15.75">
      <c r="A38" s="2" t="s">
        <v>51</v>
      </c>
      <c r="B38" s="2"/>
      <c r="C38" s="2" t="s">
        <v>50</v>
      </c>
      <c r="D38" s="73">
        <v>1730401</v>
      </c>
    </row>
    <row r="39" spans="1:4" ht="15.75">
      <c r="A39" s="11"/>
      <c r="C39" s="2" t="s">
        <v>52</v>
      </c>
      <c r="D39" s="74"/>
    </row>
    <row r="40" ht="12.75">
      <c r="D40" s="52"/>
    </row>
    <row r="41" spans="1:4" ht="15.75">
      <c r="A41" s="2" t="s">
        <v>53</v>
      </c>
      <c r="B41" s="75"/>
      <c r="C41" s="75"/>
      <c r="D41" s="52"/>
    </row>
    <row r="42" spans="1:4" ht="15.75">
      <c r="A42" s="2" t="s">
        <v>55</v>
      </c>
      <c r="B42" s="75" t="s">
        <v>54</v>
      </c>
      <c r="C42" s="75"/>
      <c r="D42" s="83"/>
    </row>
    <row r="43" spans="1:4" ht="15.75">
      <c r="A43" s="50" t="s">
        <v>135</v>
      </c>
      <c r="B43" s="14"/>
      <c r="C43" s="14" t="s">
        <v>56</v>
      </c>
      <c r="D43" s="84"/>
    </row>
    <row r="44" spans="3:4" ht="12.75">
      <c r="C44" s="13"/>
      <c r="D44" s="52"/>
    </row>
    <row r="45" spans="1:4" ht="15.75">
      <c r="A45" s="2" t="s">
        <v>57</v>
      </c>
      <c r="B45" s="75"/>
      <c r="C45" s="75"/>
      <c r="D45" s="52"/>
    </row>
    <row r="46" spans="1:4" ht="15.75">
      <c r="A46" s="2" t="s">
        <v>59</v>
      </c>
      <c r="B46" s="75" t="s">
        <v>58</v>
      </c>
      <c r="C46" s="75"/>
      <c r="D46" s="77"/>
    </row>
    <row r="47" spans="2:4" ht="15.75">
      <c r="B47" s="14"/>
      <c r="C47" s="14" t="s">
        <v>60</v>
      </c>
      <c r="D47" s="78"/>
    </row>
    <row r="48" ht="12.75">
      <c r="C48" s="13"/>
    </row>
    <row r="49" spans="1:3" ht="15.75">
      <c r="A49" s="2" t="s">
        <v>61</v>
      </c>
      <c r="B49" s="75"/>
      <c r="C49" s="75"/>
    </row>
    <row r="50" spans="1:4" ht="15.75">
      <c r="A50" s="2" t="s">
        <v>63</v>
      </c>
      <c r="B50" s="75" t="s">
        <v>62</v>
      </c>
      <c r="C50" s="75"/>
      <c r="D50" s="77"/>
    </row>
    <row r="51" spans="2:4" ht="15.75">
      <c r="B51" s="14"/>
      <c r="C51" s="14" t="s">
        <v>64</v>
      </c>
      <c r="D51" s="78"/>
    </row>
  </sheetData>
  <sheetProtection/>
  <mergeCells count="28">
    <mergeCell ref="D26:D27"/>
    <mergeCell ref="D29:D30"/>
    <mergeCell ref="B49:C49"/>
    <mergeCell ref="B45:C45"/>
    <mergeCell ref="B41:C41"/>
    <mergeCell ref="B42:C42"/>
    <mergeCell ref="D32:D33"/>
    <mergeCell ref="D35:D36"/>
    <mergeCell ref="D38:D39"/>
    <mergeCell ref="D42:D43"/>
    <mergeCell ref="B1:D1"/>
    <mergeCell ref="B2:D2"/>
    <mergeCell ref="B3:D3"/>
    <mergeCell ref="B4:D4"/>
    <mergeCell ref="A12:D12"/>
    <mergeCell ref="A13:D13"/>
    <mergeCell ref="A10:D10"/>
    <mergeCell ref="A11:D11"/>
    <mergeCell ref="D20:D21"/>
    <mergeCell ref="D23:D24"/>
    <mergeCell ref="B50:C50"/>
    <mergeCell ref="B46:C46"/>
    <mergeCell ref="B5:D5"/>
    <mergeCell ref="B6:D6"/>
    <mergeCell ref="B7:D7"/>
    <mergeCell ref="B8:D8"/>
    <mergeCell ref="D46:D47"/>
    <mergeCell ref="D50:D51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130" zoomScaleNormal="130" zoomScalePageLayoutView="0" workbookViewId="0" topLeftCell="A4">
      <selection activeCell="H6" sqref="H6:H11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3.7109375" style="0" customWidth="1"/>
    <col min="4" max="4" width="14.140625" style="0" customWidth="1"/>
    <col min="5" max="6" width="14.00390625" style="0" customWidth="1"/>
    <col min="7" max="7" width="11.7109375" style="0" bestFit="1" customWidth="1"/>
    <col min="8" max="8" width="12.7109375" style="0" customWidth="1"/>
  </cols>
  <sheetData>
    <row r="1" spans="1:6" s="15" customFormat="1" ht="35.25" customHeight="1">
      <c r="A1" s="85" t="s">
        <v>0</v>
      </c>
      <c r="B1" s="87" t="s">
        <v>67</v>
      </c>
      <c r="C1" s="89" t="s">
        <v>68</v>
      </c>
      <c r="D1" s="90"/>
      <c r="E1" s="89" t="s">
        <v>69</v>
      </c>
      <c r="F1" s="90"/>
    </row>
    <row r="2" spans="1:6" s="15" customFormat="1" ht="61.5" customHeight="1">
      <c r="A2" s="86"/>
      <c r="B2" s="88"/>
      <c r="C2" s="20" t="s">
        <v>68</v>
      </c>
      <c r="D2" s="20" t="s">
        <v>92</v>
      </c>
      <c r="E2" s="20" t="s">
        <v>93</v>
      </c>
      <c r="F2" s="20" t="s">
        <v>94</v>
      </c>
    </row>
    <row r="3" spans="1:6" s="15" customFormat="1" ht="12.75">
      <c r="A3" s="21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</row>
    <row r="4" spans="1:6" s="15" customFormat="1" ht="29.25">
      <c r="A4" s="18" t="s">
        <v>91</v>
      </c>
      <c r="B4" s="28" t="s">
        <v>123</v>
      </c>
      <c r="C4" s="29">
        <v>17962780.9</v>
      </c>
      <c r="D4" s="30" t="s">
        <v>122</v>
      </c>
      <c r="E4" s="44">
        <v>21142967.5</v>
      </c>
      <c r="F4" s="30" t="s">
        <v>122</v>
      </c>
    </row>
    <row r="5" spans="1:6" s="15" customFormat="1" ht="29.25">
      <c r="A5" s="18" t="s">
        <v>70</v>
      </c>
      <c r="B5" s="28" t="s">
        <v>124</v>
      </c>
      <c r="C5" s="30" t="s">
        <v>122</v>
      </c>
      <c r="D5" s="29">
        <f>SUM(C4-C6)</f>
        <v>16134878.999999998</v>
      </c>
      <c r="E5" s="30" t="s">
        <v>122</v>
      </c>
      <c r="F5" s="29">
        <f>SUM(E4-E6)</f>
        <v>18785208.1</v>
      </c>
    </row>
    <row r="6" spans="1:8" s="15" customFormat="1" ht="39">
      <c r="A6" s="18" t="s">
        <v>71</v>
      </c>
      <c r="B6" s="28" t="s">
        <v>125</v>
      </c>
      <c r="C6" s="29">
        <v>1827901.9</v>
      </c>
      <c r="D6" s="30" t="s">
        <v>122</v>
      </c>
      <c r="E6" s="29">
        <v>2357759.4</v>
      </c>
      <c r="F6" s="63" t="s">
        <v>122</v>
      </c>
      <c r="H6" s="64"/>
    </row>
    <row r="7" spans="1:9" s="15" customFormat="1" ht="39">
      <c r="A7" s="18" t="s">
        <v>72</v>
      </c>
      <c r="B7" s="28" t="s">
        <v>126</v>
      </c>
      <c r="C7" s="30" t="s">
        <v>122</v>
      </c>
      <c r="D7" s="29">
        <f>SUM(D8:D11)</f>
        <v>1848346.0999999999</v>
      </c>
      <c r="E7" s="30" t="s">
        <v>122</v>
      </c>
      <c r="F7" s="29">
        <f>SUM(F8:F11)</f>
        <v>2302132.2</v>
      </c>
      <c r="G7" s="61"/>
      <c r="H7" s="61"/>
      <c r="I7" s="61"/>
    </row>
    <row r="8" spans="1:9" s="15" customFormat="1" ht="19.5">
      <c r="A8" s="18" t="s">
        <v>73</v>
      </c>
      <c r="B8" s="28" t="s">
        <v>127</v>
      </c>
      <c r="C8" s="30" t="s">
        <v>122</v>
      </c>
      <c r="D8" s="44">
        <v>1500025.8</v>
      </c>
      <c r="E8" s="30" t="s">
        <v>122</v>
      </c>
      <c r="F8" s="68">
        <f>2302132.2-F9-F10</f>
        <v>1871655.8000000003</v>
      </c>
      <c r="G8" s="61"/>
      <c r="H8" s="71"/>
      <c r="I8" s="61"/>
    </row>
    <row r="9" spans="1:9" s="15" customFormat="1" ht="19.5">
      <c r="A9" s="18" t="s">
        <v>74</v>
      </c>
      <c r="B9" s="28" t="s">
        <v>128</v>
      </c>
      <c r="C9" s="30" t="s">
        <v>122</v>
      </c>
      <c r="D9" s="29">
        <v>205359.4</v>
      </c>
      <c r="E9" s="30" t="s">
        <v>122</v>
      </c>
      <c r="F9" s="68">
        <v>187398</v>
      </c>
      <c r="G9" s="61"/>
      <c r="H9" s="72"/>
      <c r="I9" s="61"/>
    </row>
    <row r="10" spans="1:9" s="15" customFormat="1" ht="19.5">
      <c r="A10" s="18" t="s">
        <v>75</v>
      </c>
      <c r="B10" s="28" t="s">
        <v>129</v>
      </c>
      <c r="C10" s="30" t="s">
        <v>122</v>
      </c>
      <c r="D10" s="29">
        <v>142960.9</v>
      </c>
      <c r="E10" s="30" t="s">
        <v>122</v>
      </c>
      <c r="F10" s="68">
        <v>243078.4</v>
      </c>
      <c r="G10" s="61"/>
      <c r="H10" s="71"/>
      <c r="I10" s="61"/>
    </row>
    <row r="11" spans="1:9" s="15" customFormat="1" ht="39">
      <c r="A11" s="18" t="s">
        <v>76</v>
      </c>
      <c r="B11" s="28" t="s">
        <v>130</v>
      </c>
      <c r="C11" s="30" t="s">
        <v>122</v>
      </c>
      <c r="D11" s="29"/>
      <c r="E11" s="30" t="s">
        <v>122</v>
      </c>
      <c r="F11" s="29"/>
      <c r="G11" s="61"/>
      <c r="H11" s="61"/>
      <c r="I11" s="61"/>
    </row>
    <row r="12" spans="1:10" s="15" customFormat="1" ht="19.5">
      <c r="A12" s="18" t="s">
        <v>77</v>
      </c>
      <c r="B12" s="28" t="s">
        <v>131</v>
      </c>
      <c r="C12" s="29">
        <v>1743218.2</v>
      </c>
      <c r="D12" s="30" t="s">
        <v>122</v>
      </c>
      <c r="E12" s="29">
        <v>1611246.1</v>
      </c>
      <c r="F12" s="30" t="s">
        <v>122</v>
      </c>
      <c r="J12" s="65"/>
    </row>
    <row r="13" spans="1:6" s="15" customFormat="1" ht="28.5">
      <c r="A13" s="18" t="s">
        <v>78</v>
      </c>
      <c r="B13" s="19">
        <v>100</v>
      </c>
      <c r="C13" s="29">
        <f>C6-D7+C12</f>
        <v>1722774</v>
      </c>
      <c r="D13" s="30"/>
      <c r="E13" s="29">
        <f>E6-F7+E12</f>
        <v>1666873.2999999998</v>
      </c>
      <c r="F13" s="30"/>
    </row>
    <row r="14" spans="1:6" s="15" customFormat="1" ht="39">
      <c r="A14" s="18" t="s">
        <v>79</v>
      </c>
      <c r="B14" s="19">
        <v>110</v>
      </c>
      <c r="C14" s="29">
        <f>SUM(C15:C19)</f>
        <v>1167.3</v>
      </c>
      <c r="D14" s="30" t="s">
        <v>122</v>
      </c>
      <c r="E14" s="29">
        <f>SUM(E15:E19)</f>
        <v>298.7</v>
      </c>
      <c r="F14" s="30" t="s">
        <v>122</v>
      </c>
    </row>
    <row r="15" spans="1:6" s="15" customFormat="1" ht="19.5">
      <c r="A15" s="18" t="s">
        <v>80</v>
      </c>
      <c r="B15" s="19">
        <v>120</v>
      </c>
      <c r="C15" s="29">
        <v>179.5</v>
      </c>
      <c r="D15" s="30" t="s">
        <v>122</v>
      </c>
      <c r="E15" s="29">
        <v>252.5</v>
      </c>
      <c r="F15" s="30" t="s">
        <v>122</v>
      </c>
    </row>
    <row r="16" spans="1:6" s="15" customFormat="1" ht="19.5">
      <c r="A16" s="18" t="s">
        <v>81</v>
      </c>
      <c r="B16" s="19">
        <v>130</v>
      </c>
      <c r="C16" s="29">
        <v>18.4</v>
      </c>
      <c r="D16" s="30" t="s">
        <v>122</v>
      </c>
      <c r="E16" s="29">
        <v>46.2</v>
      </c>
      <c r="F16" s="30" t="s">
        <v>122</v>
      </c>
    </row>
    <row r="17" spans="1:6" s="15" customFormat="1" ht="19.5">
      <c r="A17" s="18" t="s">
        <v>82</v>
      </c>
      <c r="B17" s="19">
        <v>140</v>
      </c>
      <c r="C17" s="29"/>
      <c r="D17" s="30" t="s">
        <v>122</v>
      </c>
      <c r="E17" s="29"/>
      <c r="F17" s="30" t="s">
        <v>122</v>
      </c>
    </row>
    <row r="18" spans="1:6" s="15" customFormat="1" ht="19.5">
      <c r="A18" s="18" t="s">
        <v>83</v>
      </c>
      <c r="B18" s="19">
        <v>150</v>
      </c>
      <c r="C18" s="29"/>
      <c r="D18" s="30" t="s">
        <v>122</v>
      </c>
      <c r="E18" s="29"/>
      <c r="F18" s="30" t="s">
        <v>122</v>
      </c>
    </row>
    <row r="19" spans="1:6" s="15" customFormat="1" ht="19.5">
      <c r="A19" s="18" t="s">
        <v>84</v>
      </c>
      <c r="B19" s="19">
        <v>160</v>
      </c>
      <c r="C19" s="29">
        <v>969.4</v>
      </c>
      <c r="D19" s="30" t="s">
        <v>122</v>
      </c>
      <c r="E19" s="29"/>
      <c r="F19" s="30" t="s">
        <v>122</v>
      </c>
    </row>
    <row r="20" spans="1:6" s="15" customFormat="1" ht="39">
      <c r="A20" s="18" t="s">
        <v>85</v>
      </c>
      <c r="B20" s="19">
        <v>170</v>
      </c>
      <c r="C20" s="30" t="s">
        <v>122</v>
      </c>
      <c r="D20" s="29">
        <f>SUM(D21:D24)</f>
        <v>230517.5</v>
      </c>
      <c r="E20" s="30" t="s">
        <v>122</v>
      </c>
      <c r="F20" s="29">
        <f>SUM(F21:F24)</f>
        <v>312860.5</v>
      </c>
    </row>
    <row r="21" spans="1:8" s="15" customFormat="1" ht="19.5">
      <c r="A21" s="18" t="s">
        <v>86</v>
      </c>
      <c r="B21" s="19">
        <v>180</v>
      </c>
      <c r="C21" s="30" t="s">
        <v>122</v>
      </c>
      <c r="D21" s="29">
        <v>61815.2</v>
      </c>
      <c r="E21" s="30" t="s">
        <v>122</v>
      </c>
      <c r="F21" s="29">
        <v>160973.5</v>
      </c>
      <c r="H21" s="65"/>
    </row>
    <row r="22" spans="1:6" s="15" customFormat="1" ht="38.25">
      <c r="A22" s="18" t="s">
        <v>87</v>
      </c>
      <c r="B22" s="19">
        <v>190</v>
      </c>
      <c r="C22" s="30" t="s">
        <v>122</v>
      </c>
      <c r="D22" s="29"/>
      <c r="E22" s="30" t="s">
        <v>122</v>
      </c>
      <c r="F22" s="29"/>
    </row>
    <row r="23" spans="1:7" s="15" customFormat="1" ht="19.5">
      <c r="A23" s="18" t="s">
        <v>88</v>
      </c>
      <c r="B23" s="19">
        <v>200</v>
      </c>
      <c r="C23" s="30" t="s">
        <v>122</v>
      </c>
      <c r="D23" s="29">
        <v>168702.3</v>
      </c>
      <c r="E23" s="30" t="s">
        <v>122</v>
      </c>
      <c r="F23" s="29">
        <v>151887</v>
      </c>
      <c r="G23" s="37"/>
    </row>
    <row r="24" spans="1:6" s="15" customFormat="1" ht="19.5">
      <c r="A24" s="18" t="s">
        <v>89</v>
      </c>
      <c r="B24" s="19">
        <v>210</v>
      </c>
      <c r="C24" s="30" t="s">
        <v>122</v>
      </c>
      <c r="D24" s="29"/>
      <c r="E24" s="30" t="s">
        <v>122</v>
      </c>
      <c r="F24" s="29"/>
    </row>
    <row r="25" spans="1:6" s="15" customFormat="1" ht="39">
      <c r="A25" s="18" t="s">
        <v>90</v>
      </c>
      <c r="B25" s="19">
        <v>220</v>
      </c>
      <c r="C25" s="29">
        <f>SUM(C13+C14-D20)</f>
        <v>1493423.8</v>
      </c>
      <c r="D25" s="29"/>
      <c r="E25" s="29">
        <f>SUM(E13+E14-F20)</f>
        <v>1354311.4999999998</v>
      </c>
      <c r="F25" s="29"/>
    </row>
  </sheetData>
  <sheetProtection/>
  <mergeCells count="4">
    <mergeCell ref="A1:A2"/>
    <mergeCell ref="B1:B2"/>
    <mergeCell ref="C1:D1"/>
    <mergeCell ref="E1:F1"/>
  </mergeCells>
  <printOptions/>
  <pageMargins left="0.2755905511811024" right="0.1968503937007874" top="0.6299212598425197" bottom="0.5118110236220472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115" zoomScaleNormal="115" zoomScalePageLayoutView="0" workbookViewId="0" topLeftCell="B1">
      <selection activeCell="G31" sqref="G31"/>
    </sheetView>
  </sheetViews>
  <sheetFormatPr defaultColWidth="9.140625" defaultRowHeight="12.75"/>
  <cols>
    <col min="1" max="1" width="40.00390625" style="1" customWidth="1"/>
    <col min="2" max="2" width="5.7109375" style="13" customWidth="1"/>
    <col min="3" max="3" width="14.00390625" style="1" customWidth="1"/>
    <col min="4" max="4" width="12.7109375" style="1" customWidth="1"/>
    <col min="5" max="5" width="12.28125" style="1" customWidth="1"/>
    <col min="6" max="6" width="13.57421875" style="1" customWidth="1"/>
    <col min="7" max="7" width="11.7109375" style="1" bestFit="1" customWidth="1"/>
    <col min="8" max="8" width="9.140625" style="1" customWidth="1"/>
    <col min="9" max="9" width="11.140625" style="1" customWidth="1"/>
    <col min="10" max="10" width="11.421875" style="1" customWidth="1"/>
    <col min="11" max="11" width="12.28125" style="1" customWidth="1"/>
    <col min="12" max="12" width="9.7109375" style="1" bestFit="1" customWidth="1"/>
    <col min="13" max="13" width="10.140625" style="1" customWidth="1"/>
    <col min="14" max="16384" width="9.140625" style="1" customWidth="1"/>
  </cols>
  <sheetData>
    <row r="1" spans="1:8" ht="19.5">
      <c r="A1" s="18" t="s">
        <v>95</v>
      </c>
      <c r="B1" s="19">
        <v>230</v>
      </c>
      <c r="C1" s="31"/>
      <c r="D1" s="31"/>
      <c r="E1" s="31"/>
      <c r="F1" s="31"/>
      <c r="G1" s="60"/>
      <c r="H1" s="60"/>
    </row>
    <row r="2" spans="1:8" ht="39">
      <c r="A2" s="18" t="s">
        <v>96</v>
      </c>
      <c r="B2" s="19">
        <v>240</v>
      </c>
      <c r="C2" s="29">
        <f>SUM(Sheet1!C25)</f>
        <v>1493423.8</v>
      </c>
      <c r="D2" s="32"/>
      <c r="E2" s="29">
        <f>SUM(Sheet1!E25)</f>
        <v>1354311.4999999998</v>
      </c>
      <c r="F2" s="32"/>
      <c r="G2" s="60"/>
      <c r="H2" s="60"/>
    </row>
    <row r="3" spans="1:8" ht="19.5">
      <c r="A3" s="18" t="s">
        <v>97</v>
      </c>
      <c r="B3" s="19">
        <v>250</v>
      </c>
      <c r="C3" s="30" t="s">
        <v>122</v>
      </c>
      <c r="D3" s="29">
        <v>466731.8</v>
      </c>
      <c r="E3" s="30" t="s">
        <v>122</v>
      </c>
      <c r="F3" s="29">
        <v>543542.5</v>
      </c>
      <c r="G3" s="60"/>
      <c r="H3" s="60"/>
    </row>
    <row r="4" spans="1:8" ht="19.5">
      <c r="A4" s="18" t="s">
        <v>98</v>
      </c>
      <c r="B4" s="19">
        <v>260</v>
      </c>
      <c r="C4" s="30" t="s">
        <v>122</v>
      </c>
      <c r="D4" s="29"/>
      <c r="E4" s="30" t="s">
        <v>122</v>
      </c>
      <c r="F4" s="29"/>
      <c r="G4" s="60"/>
      <c r="H4" s="60"/>
    </row>
    <row r="5" spans="1:8" ht="33" customHeight="1">
      <c r="A5" s="18" t="s">
        <v>99</v>
      </c>
      <c r="B5" s="19">
        <v>270</v>
      </c>
      <c r="C5" s="29">
        <f>SUM(C2-D3-D4)</f>
        <v>1026692</v>
      </c>
      <c r="D5" s="32"/>
      <c r="E5" s="29">
        <f>SUM(E2-F3-F4)</f>
        <v>810768.9999999998</v>
      </c>
      <c r="F5" s="29"/>
      <c r="G5" s="60"/>
      <c r="H5" s="60"/>
    </row>
    <row r="6" spans="1:6" ht="4.5" customHeight="1">
      <c r="A6" s="23"/>
      <c r="B6" s="24"/>
      <c r="C6" s="23"/>
      <c r="D6" s="23"/>
      <c r="E6" s="23"/>
      <c r="F6" s="23"/>
    </row>
    <row r="7" spans="1:13" ht="18.75">
      <c r="A7" s="94" t="s">
        <v>136</v>
      </c>
      <c r="B7" s="94"/>
      <c r="C7" s="94"/>
      <c r="D7" s="94"/>
      <c r="E7" s="94"/>
      <c r="F7" s="94"/>
      <c r="G7" s="39"/>
      <c r="H7" s="39"/>
      <c r="I7" s="39"/>
      <c r="J7" s="39"/>
      <c r="K7" s="39"/>
      <c r="L7" s="39"/>
      <c r="M7" s="39"/>
    </row>
    <row r="8" spans="1:13" ht="18.75">
      <c r="A8" s="94" t="s">
        <v>1</v>
      </c>
      <c r="B8" s="94"/>
      <c r="C8" s="94"/>
      <c r="D8" s="94"/>
      <c r="E8" s="94"/>
      <c r="F8" s="94"/>
      <c r="G8" s="39"/>
      <c r="H8" s="39"/>
      <c r="I8" s="39"/>
      <c r="J8" s="39"/>
      <c r="K8" s="39"/>
      <c r="L8" s="39"/>
      <c r="M8" s="39"/>
    </row>
    <row r="9" spans="1:13" s="22" customFormat="1" ht="39.75" customHeight="1">
      <c r="A9" s="16" t="s">
        <v>100</v>
      </c>
      <c r="B9" s="16" t="s">
        <v>2</v>
      </c>
      <c r="C9" s="95" t="s">
        <v>164</v>
      </c>
      <c r="D9" s="96"/>
      <c r="E9" s="95" t="s">
        <v>165</v>
      </c>
      <c r="F9" s="96"/>
      <c r="G9" s="67"/>
      <c r="H9" s="67"/>
      <c r="I9" s="67"/>
      <c r="J9" s="67"/>
      <c r="K9" s="67"/>
      <c r="L9" s="67"/>
      <c r="M9" s="67"/>
    </row>
    <row r="10" spans="1:13" ht="19.5">
      <c r="A10" s="18" t="s">
        <v>151</v>
      </c>
      <c r="B10" s="19">
        <v>280</v>
      </c>
      <c r="C10" s="91"/>
      <c r="D10" s="92"/>
      <c r="E10" s="91"/>
      <c r="F10" s="92"/>
      <c r="G10" s="39"/>
      <c r="H10" s="39"/>
      <c r="I10" s="62"/>
      <c r="J10" s="39"/>
      <c r="K10" s="38"/>
      <c r="L10" s="38"/>
      <c r="M10" s="39"/>
    </row>
    <row r="11" spans="1:13" ht="29.25">
      <c r="A11" s="18" t="s">
        <v>152</v>
      </c>
      <c r="B11" s="47">
        <v>290</v>
      </c>
      <c r="C11" s="91">
        <v>116037.6</v>
      </c>
      <c r="D11" s="92"/>
      <c r="E11" s="91">
        <v>102192.9</v>
      </c>
      <c r="F11" s="92"/>
      <c r="G11" s="39"/>
      <c r="H11" s="38"/>
      <c r="I11" s="38"/>
      <c r="J11" s="38"/>
      <c r="K11" s="38"/>
      <c r="L11" s="38"/>
      <c r="M11" s="39"/>
    </row>
    <row r="12" spans="1:13" ht="42" customHeight="1">
      <c r="A12" s="18" t="s">
        <v>153</v>
      </c>
      <c r="B12" s="47">
        <v>291</v>
      </c>
      <c r="C12" s="91">
        <v>11831.1</v>
      </c>
      <c r="D12" s="92"/>
      <c r="E12" s="91">
        <v>10475.6</v>
      </c>
      <c r="F12" s="92"/>
      <c r="G12" s="39"/>
      <c r="H12" s="39"/>
      <c r="I12" s="39"/>
      <c r="J12" s="39"/>
      <c r="K12" s="38"/>
      <c r="L12" s="38"/>
      <c r="M12" s="39"/>
    </row>
    <row r="13" spans="1:13" ht="29.25">
      <c r="A13" s="18" t="s">
        <v>105</v>
      </c>
      <c r="B13" s="19">
        <v>300</v>
      </c>
      <c r="C13" s="91"/>
      <c r="D13" s="92"/>
      <c r="E13" s="91"/>
      <c r="F13" s="92"/>
      <c r="G13" s="39"/>
      <c r="H13" s="39"/>
      <c r="I13" s="39"/>
      <c r="J13" s="39"/>
      <c r="K13" s="39"/>
      <c r="L13" s="39"/>
      <c r="M13" s="39"/>
    </row>
    <row r="14" spans="1:13" ht="19.5">
      <c r="A14" s="18" t="s">
        <v>102</v>
      </c>
      <c r="B14" s="19">
        <v>310</v>
      </c>
      <c r="C14" s="91"/>
      <c r="D14" s="92"/>
      <c r="E14" s="91"/>
      <c r="F14" s="92"/>
      <c r="G14" s="39"/>
      <c r="H14" s="39"/>
      <c r="I14" s="38"/>
      <c r="J14" s="38"/>
      <c r="K14" s="38"/>
      <c r="L14" s="38"/>
      <c r="M14" s="39"/>
    </row>
    <row r="15" spans="1:13" ht="18.75" customHeight="1">
      <c r="A15" s="18" t="s">
        <v>103</v>
      </c>
      <c r="B15" s="19">
        <v>320</v>
      </c>
      <c r="C15" s="91"/>
      <c r="D15" s="92"/>
      <c r="E15" s="91"/>
      <c r="F15" s="92"/>
      <c r="G15" s="39"/>
      <c r="H15" s="39"/>
      <c r="I15" s="38"/>
      <c r="J15" s="39"/>
      <c r="K15" s="38"/>
      <c r="L15" s="39"/>
      <c r="M15" s="39"/>
    </row>
    <row r="16" spans="1:13" ht="19.5">
      <c r="A16" s="18" t="s">
        <v>104</v>
      </c>
      <c r="B16" s="19">
        <v>330</v>
      </c>
      <c r="C16" s="91"/>
      <c r="D16" s="92"/>
      <c r="E16" s="91"/>
      <c r="F16" s="92"/>
      <c r="G16" s="39"/>
      <c r="H16" s="39"/>
      <c r="I16" s="38"/>
      <c r="J16" s="39"/>
      <c r="K16" s="38"/>
      <c r="L16" s="39"/>
      <c r="M16" s="39"/>
    </row>
    <row r="17" spans="1:13" ht="19.5">
      <c r="A17" s="18" t="s">
        <v>177</v>
      </c>
      <c r="B17" s="19">
        <v>340</v>
      </c>
      <c r="C17" s="91"/>
      <c r="D17" s="92"/>
      <c r="E17" s="91"/>
      <c r="F17" s="92"/>
      <c r="G17" s="39"/>
      <c r="H17" s="39"/>
      <c r="I17" s="39"/>
      <c r="J17" s="38"/>
      <c r="K17" s="39"/>
      <c r="L17" s="39"/>
      <c r="M17" s="39"/>
    </row>
    <row r="18" spans="1:13" ht="19.5">
      <c r="A18" s="18" t="s">
        <v>178</v>
      </c>
      <c r="B18" s="19">
        <v>350</v>
      </c>
      <c r="C18" s="91"/>
      <c r="D18" s="92"/>
      <c r="E18" s="91"/>
      <c r="F18" s="92"/>
      <c r="G18" s="39"/>
      <c r="H18" s="39"/>
      <c r="I18" s="39"/>
      <c r="J18" s="39"/>
      <c r="K18" s="39"/>
      <c r="L18" s="39"/>
      <c r="M18" s="39"/>
    </row>
    <row r="19" spans="1:13" ht="22.5" customHeight="1">
      <c r="A19" s="18" t="s">
        <v>179</v>
      </c>
      <c r="B19" s="19">
        <v>360</v>
      </c>
      <c r="C19" s="91"/>
      <c r="D19" s="92"/>
      <c r="E19" s="91"/>
      <c r="F19" s="92"/>
      <c r="G19" s="39"/>
      <c r="H19" s="39"/>
      <c r="I19" s="39"/>
      <c r="J19" s="39"/>
      <c r="K19" s="39"/>
      <c r="L19" s="39"/>
      <c r="M19" s="39"/>
    </row>
    <row r="20" spans="1:13" ht="19.5">
      <c r="A20" s="18" t="s">
        <v>154</v>
      </c>
      <c r="B20" s="47">
        <v>370</v>
      </c>
      <c r="C20" s="91">
        <f>F3</f>
        <v>543542.5</v>
      </c>
      <c r="D20" s="92"/>
      <c r="E20" s="91">
        <f>503225.3+896.2</f>
        <v>504121.5</v>
      </c>
      <c r="F20" s="92"/>
      <c r="G20" s="39"/>
      <c r="H20" s="39"/>
      <c r="I20" s="38"/>
      <c r="J20" s="39"/>
      <c r="K20" s="38"/>
      <c r="L20" s="39"/>
      <c r="M20" s="39"/>
    </row>
    <row r="21" spans="1:13" ht="19.5">
      <c r="A21" s="18" t="s">
        <v>101</v>
      </c>
      <c r="B21" s="19">
        <v>380</v>
      </c>
      <c r="C21" s="91"/>
      <c r="D21" s="92"/>
      <c r="E21" s="91"/>
      <c r="F21" s="92"/>
      <c r="G21" s="39"/>
      <c r="H21" s="39"/>
      <c r="I21" s="39"/>
      <c r="J21" s="39"/>
      <c r="K21" s="39"/>
      <c r="L21" s="39"/>
      <c r="M21" s="39"/>
    </row>
    <row r="22" spans="1:13" ht="21.75" customHeight="1">
      <c r="A22" s="18" t="s">
        <v>155</v>
      </c>
      <c r="B22" s="19">
        <v>390</v>
      </c>
      <c r="C22" s="91"/>
      <c r="D22" s="92"/>
      <c r="E22" s="91"/>
      <c r="F22" s="92"/>
      <c r="G22" s="39"/>
      <c r="H22" s="39"/>
      <c r="I22" s="39"/>
      <c r="J22" s="39"/>
      <c r="K22" s="39"/>
      <c r="L22" s="39"/>
      <c r="M22" s="39"/>
    </row>
    <row r="23" spans="1:13" ht="19.5">
      <c r="A23" s="18" t="s">
        <v>106</v>
      </c>
      <c r="B23" s="19">
        <v>400</v>
      </c>
      <c r="C23" s="91">
        <v>11078.1</v>
      </c>
      <c r="D23" s="92"/>
      <c r="E23" s="91">
        <v>11078.1</v>
      </c>
      <c r="F23" s="92"/>
      <c r="G23" s="39"/>
      <c r="H23" s="39"/>
      <c r="I23" s="39"/>
      <c r="J23" s="39"/>
      <c r="K23" s="39"/>
      <c r="L23" s="39"/>
      <c r="M23" s="39"/>
    </row>
    <row r="24" spans="1:13" ht="29.25" customHeight="1">
      <c r="A24" s="18" t="s">
        <v>156</v>
      </c>
      <c r="B24" s="19">
        <v>410</v>
      </c>
      <c r="C24" s="91"/>
      <c r="D24" s="92"/>
      <c r="E24" s="91"/>
      <c r="F24" s="92"/>
      <c r="G24" s="39"/>
      <c r="H24" s="39"/>
      <c r="I24" s="66"/>
      <c r="J24" s="66"/>
      <c r="K24" s="39"/>
      <c r="L24" s="39"/>
      <c r="M24" s="39"/>
    </row>
    <row r="25" spans="1:13" ht="30.75" customHeight="1">
      <c r="A25" s="18" t="s">
        <v>157</v>
      </c>
      <c r="B25" s="47">
        <v>420</v>
      </c>
      <c r="C25" s="91">
        <v>71547.9</v>
      </c>
      <c r="D25" s="92"/>
      <c r="E25" s="91">
        <v>64046.5</v>
      </c>
      <c r="F25" s="92"/>
      <c r="G25" s="39"/>
      <c r="H25" s="39"/>
      <c r="I25" s="39"/>
      <c r="J25" s="39"/>
      <c r="K25" s="39"/>
      <c r="L25" s="40"/>
      <c r="M25" s="39"/>
    </row>
    <row r="26" spans="1:14" ht="19.5">
      <c r="A26" s="18" t="s">
        <v>158</v>
      </c>
      <c r="B26" s="19">
        <v>430</v>
      </c>
      <c r="C26" s="91"/>
      <c r="D26" s="92"/>
      <c r="E26" s="91"/>
      <c r="F26" s="92"/>
      <c r="G26" s="39"/>
      <c r="H26" s="39"/>
      <c r="I26" s="38"/>
      <c r="J26" s="38"/>
      <c r="K26" s="38"/>
      <c r="L26" s="39"/>
      <c r="M26" s="38"/>
      <c r="N26" s="39"/>
    </row>
    <row r="27" spans="1:14" ht="19.5">
      <c r="A27" s="18" t="s">
        <v>159</v>
      </c>
      <c r="B27" s="47">
        <v>440</v>
      </c>
      <c r="C27" s="91">
        <v>298116.4</v>
      </c>
      <c r="D27" s="92"/>
      <c r="E27" s="91">
        <f>266860.3+566.2-160</f>
        <v>267266.5</v>
      </c>
      <c r="F27" s="92"/>
      <c r="G27" s="39"/>
      <c r="H27" s="39"/>
      <c r="I27" s="39"/>
      <c r="J27" s="39"/>
      <c r="K27" s="38"/>
      <c r="L27" s="39"/>
      <c r="M27" s="39"/>
      <c r="N27" s="39"/>
    </row>
    <row r="28" spans="1:14" ht="19.5">
      <c r="A28" s="18" t="s">
        <v>160</v>
      </c>
      <c r="B28" s="19">
        <v>450</v>
      </c>
      <c r="C28" s="91"/>
      <c r="D28" s="92"/>
      <c r="E28" s="91"/>
      <c r="F28" s="92"/>
      <c r="G28" s="39"/>
      <c r="H28" s="39"/>
      <c r="I28" s="38"/>
      <c r="J28" s="38"/>
      <c r="K28" s="38"/>
      <c r="L28" s="39"/>
      <c r="M28" s="38"/>
      <c r="N28" s="38"/>
    </row>
    <row r="29" spans="1:14" ht="19.5">
      <c r="A29" s="18" t="s">
        <v>161</v>
      </c>
      <c r="B29" s="19">
        <v>460</v>
      </c>
      <c r="C29" s="91"/>
      <c r="D29" s="92"/>
      <c r="E29" s="91"/>
      <c r="F29" s="92"/>
      <c r="G29" s="39"/>
      <c r="H29" s="39"/>
      <c r="I29" s="38"/>
      <c r="J29" s="38"/>
      <c r="K29" s="38"/>
      <c r="L29" s="69"/>
      <c r="M29" s="38"/>
      <c r="N29" s="39"/>
    </row>
    <row r="30" spans="1:14" ht="29.25">
      <c r="A30" s="18" t="s">
        <v>162</v>
      </c>
      <c r="B30" s="19">
        <v>470</v>
      </c>
      <c r="C30" s="91"/>
      <c r="D30" s="92"/>
      <c r="E30" s="91"/>
      <c r="F30" s="92"/>
      <c r="G30" s="39"/>
      <c r="H30" s="38"/>
      <c r="I30" s="38"/>
      <c r="J30" s="38"/>
      <c r="K30" s="38"/>
      <c r="L30" s="38"/>
      <c r="M30" s="39"/>
      <c r="N30" s="38"/>
    </row>
    <row r="31" spans="1:14" ht="39">
      <c r="A31" s="25" t="s">
        <v>163</v>
      </c>
      <c r="B31" s="19">
        <v>480</v>
      </c>
      <c r="C31" s="91">
        <f>C11+C14+C18+C19+C27+C24+C25+C26+C23+C20+C10</f>
        <v>1040322.5</v>
      </c>
      <c r="D31" s="92"/>
      <c r="E31" s="91">
        <f>E11+E14+E18+E19+E27+E24+E25+E26+E23+E20+E10</f>
        <v>948705.5</v>
      </c>
      <c r="F31" s="92"/>
      <c r="G31" s="38"/>
      <c r="H31" s="39"/>
      <c r="I31" s="69"/>
      <c r="J31" s="39"/>
      <c r="K31" s="39"/>
      <c r="L31" s="39"/>
      <c r="M31" s="39"/>
      <c r="N31" s="38"/>
    </row>
    <row r="32" spans="8:13" ht="6.75" customHeight="1">
      <c r="H32" s="39"/>
      <c r="J32" s="39"/>
      <c r="K32" s="39"/>
      <c r="L32" s="39"/>
      <c r="M32" s="39"/>
    </row>
    <row r="33" spans="1:13" ht="15.75">
      <c r="A33" s="45" t="s">
        <v>3</v>
      </c>
      <c r="B33" s="93" t="s">
        <v>63</v>
      </c>
      <c r="C33" s="93"/>
      <c r="D33" s="93"/>
      <c r="H33" s="39"/>
      <c r="I33" s="38"/>
      <c r="J33" s="39"/>
      <c r="K33" s="39"/>
      <c r="L33" s="39"/>
      <c r="M33" s="39"/>
    </row>
    <row r="34" spans="1:4" ht="15.75">
      <c r="A34" s="45" t="s">
        <v>4</v>
      </c>
      <c r="B34" s="93" t="s">
        <v>108</v>
      </c>
      <c r="C34" s="93"/>
      <c r="D34" s="93"/>
    </row>
    <row r="35" spans="1:4" ht="9" customHeight="1">
      <c r="A35" s="46"/>
      <c r="B35" s="26"/>
      <c r="C35" s="27"/>
      <c r="D35" s="27"/>
    </row>
    <row r="36" spans="1:4" ht="15.75">
      <c r="A36" s="45" t="s">
        <v>5</v>
      </c>
      <c r="B36" s="93" t="s">
        <v>63</v>
      </c>
      <c r="C36" s="93"/>
      <c r="D36" s="93"/>
    </row>
    <row r="37" spans="1:4" ht="15.75">
      <c r="A37" s="45" t="s">
        <v>107</v>
      </c>
      <c r="B37" s="93" t="s">
        <v>108</v>
      </c>
      <c r="C37" s="93"/>
      <c r="D37" s="93"/>
    </row>
    <row r="39" ht="12.75">
      <c r="A39" s="3" t="s">
        <v>63</v>
      </c>
    </row>
  </sheetData>
  <sheetProtection/>
  <mergeCells count="52">
    <mergeCell ref="E9:F9"/>
    <mergeCell ref="C9:D9"/>
    <mergeCell ref="C10:D10"/>
    <mergeCell ref="C11:D11"/>
    <mergeCell ref="C16:D16"/>
    <mergeCell ref="C12:D12"/>
    <mergeCell ref="C13:D13"/>
    <mergeCell ref="C17:D17"/>
    <mergeCell ref="E16:F16"/>
    <mergeCell ref="E14:F14"/>
    <mergeCell ref="E15:F15"/>
    <mergeCell ref="C18:D18"/>
    <mergeCell ref="C19:D19"/>
    <mergeCell ref="C14:D14"/>
    <mergeCell ref="C15:D15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E31:F31"/>
    <mergeCell ref="E17:F17"/>
    <mergeCell ref="E18:F18"/>
    <mergeCell ref="E19:F19"/>
    <mergeCell ref="E20:F20"/>
    <mergeCell ref="E29:F29"/>
    <mergeCell ref="E30:F30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C20:D20"/>
    <mergeCell ref="B34:D34"/>
    <mergeCell ref="B36:D36"/>
    <mergeCell ref="B37:D37"/>
    <mergeCell ref="E26:F26"/>
    <mergeCell ref="C26:D26"/>
    <mergeCell ref="B33:D33"/>
    <mergeCell ref="C31:D31"/>
    <mergeCell ref="C28:D28"/>
    <mergeCell ref="C29:D29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3.8515625" style="1" customWidth="1"/>
    <col min="2" max="2" width="49.140625" style="1" customWidth="1"/>
    <col min="3" max="3" width="14.7109375" style="1" customWidth="1"/>
    <col min="4" max="4" width="14.28125" style="1" customWidth="1"/>
    <col min="5" max="5" width="12.7109375" style="1" customWidth="1"/>
    <col min="6" max="6" width="14.00390625" style="1" customWidth="1"/>
    <col min="7" max="8" width="11.28125" style="1" customWidth="1"/>
    <col min="9" max="9" width="11.421875" style="1" customWidth="1"/>
    <col min="10" max="10" width="10.7109375" style="1" customWidth="1"/>
    <col min="11" max="11" width="9.140625" style="1" customWidth="1"/>
    <col min="12" max="12" width="14.28125" style="1" customWidth="1"/>
    <col min="13" max="13" width="9.28125" style="1" bestFit="1" customWidth="1"/>
    <col min="14" max="16384" width="9.140625" style="1" customWidth="1"/>
  </cols>
  <sheetData>
    <row r="1" spans="1:10" ht="15.75">
      <c r="A1" s="100" t="s">
        <v>6</v>
      </c>
      <c r="B1" s="100"/>
      <c r="C1" s="100"/>
      <c r="D1" s="100"/>
      <c r="E1" s="39"/>
      <c r="F1" s="39"/>
      <c r="G1" s="39"/>
      <c r="H1" s="39"/>
      <c r="I1" s="2" t="s">
        <v>8</v>
      </c>
      <c r="J1" s="39"/>
    </row>
    <row r="2" spans="1:10" ht="15.75">
      <c r="A2" s="100" t="s">
        <v>166</v>
      </c>
      <c r="B2" s="100"/>
      <c r="C2" s="100"/>
      <c r="D2" s="100"/>
      <c r="E2" s="39"/>
      <c r="F2" s="39"/>
      <c r="G2" s="39"/>
      <c r="H2" s="39"/>
      <c r="I2" s="2" t="s">
        <v>9</v>
      </c>
      <c r="J2" s="39"/>
    </row>
    <row r="3" spans="1:10" ht="8.25" customHeight="1">
      <c r="A3" s="4" t="s">
        <v>63</v>
      </c>
      <c r="B3" s="101" t="s">
        <v>109</v>
      </c>
      <c r="C3" s="101"/>
      <c r="D3" s="39"/>
      <c r="E3" s="39"/>
      <c r="F3" s="39"/>
      <c r="G3" s="39"/>
      <c r="H3" s="39"/>
      <c r="I3" s="39"/>
      <c r="J3" s="39"/>
    </row>
    <row r="4" spans="1:10" ht="15.75" customHeight="1">
      <c r="A4" s="100" t="s">
        <v>7</v>
      </c>
      <c r="B4" s="100"/>
      <c r="C4" s="100"/>
      <c r="D4" s="100"/>
      <c r="E4" s="39"/>
      <c r="F4" s="39"/>
      <c r="G4" s="39"/>
      <c r="H4" s="39"/>
      <c r="I4" s="2" t="s">
        <v>10</v>
      </c>
      <c r="J4" s="39"/>
    </row>
    <row r="5" spans="1:10" ht="15.75" customHeight="1">
      <c r="A5" s="100" t="s">
        <v>137</v>
      </c>
      <c r="B5" s="100"/>
      <c r="C5" s="100"/>
      <c r="D5" s="100"/>
      <c r="E5" s="39"/>
      <c r="F5" s="39"/>
      <c r="G5" s="39"/>
      <c r="H5" s="39"/>
      <c r="I5" s="2" t="s">
        <v>11</v>
      </c>
      <c r="J5" s="39"/>
    </row>
    <row r="6" spans="1:10" ht="10.5" customHeight="1">
      <c r="A6" s="99" t="s">
        <v>110</v>
      </c>
      <c r="B6" s="99"/>
      <c r="C6" s="99"/>
      <c r="D6" s="99"/>
      <c r="E6" s="39"/>
      <c r="F6" s="39"/>
      <c r="G6" s="39"/>
      <c r="H6" s="39"/>
      <c r="I6" s="39"/>
      <c r="J6" s="39"/>
    </row>
    <row r="7" spans="1:10" ht="15.75" customHeight="1">
      <c r="A7" s="100" t="s">
        <v>111</v>
      </c>
      <c r="B7" s="100"/>
      <c r="C7" s="100"/>
      <c r="D7" s="100"/>
      <c r="E7" s="39"/>
      <c r="F7" s="39"/>
      <c r="G7" s="39"/>
      <c r="H7" s="39"/>
      <c r="I7" s="39"/>
      <c r="J7" s="39"/>
    </row>
    <row r="8" spans="1:10" ht="15.75">
      <c r="A8" s="100" t="s">
        <v>112</v>
      </c>
      <c r="B8" s="100"/>
      <c r="C8" s="100"/>
      <c r="D8" s="100"/>
      <c r="E8" s="39"/>
      <c r="F8" s="39"/>
      <c r="G8" s="39"/>
      <c r="H8" s="39"/>
      <c r="I8" s="39"/>
      <c r="J8" s="39"/>
    </row>
    <row r="9" spans="1:10" ht="15.75">
      <c r="A9" s="100" t="s">
        <v>182</v>
      </c>
      <c r="B9" s="100"/>
      <c r="C9" s="100"/>
      <c r="D9" s="100"/>
      <c r="E9" s="39"/>
      <c r="F9" s="39"/>
      <c r="G9" s="39"/>
      <c r="H9" s="39"/>
      <c r="I9" s="39"/>
      <c r="J9" s="39"/>
    </row>
    <row r="10" spans="1:10" ht="4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customHeight="1">
      <c r="A11" s="103" t="s">
        <v>113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8" customHeight="1">
      <c r="A12" s="103" t="s">
        <v>12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3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6.75" customHeight="1">
      <c r="A14" s="104" t="s">
        <v>114</v>
      </c>
      <c r="B14" s="104" t="s">
        <v>146</v>
      </c>
      <c r="C14" s="97" t="s">
        <v>115</v>
      </c>
      <c r="D14" s="98"/>
      <c r="E14" s="97" t="s">
        <v>116</v>
      </c>
      <c r="F14" s="98"/>
      <c r="G14" s="97" t="s">
        <v>117</v>
      </c>
      <c r="H14" s="98"/>
      <c r="I14" s="97" t="s">
        <v>118</v>
      </c>
      <c r="J14" s="98"/>
    </row>
    <row r="15" spans="1:10" ht="16.5" customHeight="1">
      <c r="A15" s="105"/>
      <c r="B15" s="105"/>
      <c r="C15" s="48" t="s">
        <v>144</v>
      </c>
      <c r="D15" s="48" t="s">
        <v>145</v>
      </c>
      <c r="E15" s="48" t="s">
        <v>144</v>
      </c>
      <c r="F15" s="48" t="s">
        <v>145</v>
      </c>
      <c r="G15" s="48"/>
      <c r="H15" s="48"/>
      <c r="I15" s="48"/>
      <c r="J15" s="48"/>
    </row>
    <row r="16" spans="1:10" ht="15.75">
      <c r="A16" s="5">
        <v>1</v>
      </c>
      <c r="B16" s="5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</row>
    <row r="17" spans="1:10" ht="12.75">
      <c r="A17" s="43"/>
      <c r="B17" s="53" t="s">
        <v>138</v>
      </c>
      <c r="C17" s="54">
        <v>755.8</v>
      </c>
      <c r="D17" s="54">
        <f>1861.8+85.4</f>
        <v>1947.2</v>
      </c>
      <c r="E17" s="54"/>
      <c r="F17" s="55"/>
      <c r="G17" s="49"/>
      <c r="H17" s="49"/>
      <c r="I17" s="49"/>
      <c r="J17" s="49"/>
    </row>
    <row r="18" spans="1:10" ht="12.75">
      <c r="A18" s="43"/>
      <c r="B18" s="53" t="s">
        <v>139</v>
      </c>
      <c r="C18" s="54">
        <f>1051.4+1663.9+980.5</f>
        <v>3695.8</v>
      </c>
      <c r="D18" s="54">
        <f>117.4+49.1+8832.7+56.2</f>
        <v>9055.400000000001</v>
      </c>
      <c r="E18" s="54"/>
      <c r="F18" s="55"/>
      <c r="G18" s="49"/>
      <c r="H18" s="49"/>
      <c r="I18" s="49"/>
      <c r="J18" s="49"/>
    </row>
    <row r="19" spans="1:10" ht="12.75">
      <c r="A19" s="43"/>
      <c r="B19" s="53" t="s">
        <v>140</v>
      </c>
      <c r="C19" s="54">
        <v>2943.2</v>
      </c>
      <c r="D19" s="54">
        <v>3467.6</v>
      </c>
      <c r="E19" s="54"/>
      <c r="F19" s="55"/>
      <c r="G19" s="49"/>
      <c r="H19" s="49"/>
      <c r="I19" s="49"/>
      <c r="J19" s="49"/>
    </row>
    <row r="20" spans="1:12" ht="12.75">
      <c r="A20" s="43"/>
      <c r="B20" s="53"/>
      <c r="C20" s="54"/>
      <c r="D20" s="54"/>
      <c r="E20" s="54"/>
      <c r="F20" s="55"/>
      <c r="G20" s="49"/>
      <c r="H20" s="49"/>
      <c r="I20" s="49"/>
      <c r="J20" s="49"/>
      <c r="L20" s="36"/>
    </row>
    <row r="21" spans="1:12" ht="12.75">
      <c r="A21" s="43"/>
      <c r="B21" s="53" t="s">
        <v>142</v>
      </c>
      <c r="C21" s="54">
        <v>623583.2</v>
      </c>
      <c r="D21" s="54">
        <v>2685.6</v>
      </c>
      <c r="E21" s="54"/>
      <c r="F21" s="55"/>
      <c r="G21" s="49"/>
      <c r="H21" s="49"/>
      <c r="I21" s="49"/>
      <c r="J21" s="49"/>
      <c r="L21" s="36"/>
    </row>
    <row r="22" spans="1:13" ht="12.75">
      <c r="A22" s="43"/>
      <c r="B22" s="53" t="s">
        <v>141</v>
      </c>
      <c r="C22" s="54">
        <v>4978.4</v>
      </c>
      <c r="D22" s="54">
        <v>933.6</v>
      </c>
      <c r="E22" s="54"/>
      <c r="F22" s="55"/>
      <c r="G22" s="49"/>
      <c r="H22" s="49"/>
      <c r="I22" s="49"/>
      <c r="J22" s="49"/>
      <c r="M22" s="36"/>
    </row>
    <row r="23" spans="1:13" ht="12.75">
      <c r="A23" s="43"/>
      <c r="B23" s="53" t="s">
        <v>173</v>
      </c>
      <c r="C23" s="54">
        <v>1810.8</v>
      </c>
      <c r="D23" s="54">
        <v>1026</v>
      </c>
      <c r="E23" s="54"/>
      <c r="F23" s="55"/>
      <c r="G23" s="49"/>
      <c r="H23" s="49"/>
      <c r="I23" s="49"/>
      <c r="J23" s="49"/>
      <c r="M23" s="36"/>
    </row>
    <row r="24" spans="1:10" ht="12.75">
      <c r="A24" s="43"/>
      <c r="B24" s="53" t="s">
        <v>171</v>
      </c>
      <c r="C24" s="54">
        <v>25341.8</v>
      </c>
      <c r="D24" s="54">
        <v>3277.9</v>
      </c>
      <c r="E24" s="54"/>
      <c r="F24" s="55"/>
      <c r="G24" s="49"/>
      <c r="H24" s="49"/>
      <c r="I24" s="49"/>
      <c r="J24" s="49"/>
    </row>
    <row r="25" spans="1:12" ht="12.75">
      <c r="A25" s="43"/>
      <c r="B25" s="53" t="s">
        <v>147</v>
      </c>
      <c r="C25" s="54">
        <f>8981.4-2560.7</f>
        <v>6420.7</v>
      </c>
      <c r="D25" s="54">
        <f>22632.7-379.8-9920.7</f>
        <v>12332.2</v>
      </c>
      <c r="E25" s="54"/>
      <c r="F25" s="55"/>
      <c r="G25" s="49"/>
      <c r="H25" s="49"/>
      <c r="I25" s="49"/>
      <c r="J25" s="49"/>
      <c r="L25" s="36"/>
    </row>
    <row r="26" spans="1:10" ht="12.75">
      <c r="A26" s="43"/>
      <c r="B26" s="56" t="s">
        <v>176</v>
      </c>
      <c r="C26" s="54">
        <v>2560.7</v>
      </c>
      <c r="D26" s="54">
        <v>379.8</v>
      </c>
      <c r="E26" s="54"/>
      <c r="F26" s="55"/>
      <c r="G26" s="49"/>
      <c r="H26" s="49"/>
      <c r="I26" s="49"/>
      <c r="J26" s="49"/>
    </row>
    <row r="27" spans="1:10" ht="12.75">
      <c r="A27" s="43"/>
      <c r="B27" s="56" t="s">
        <v>174</v>
      </c>
      <c r="C27" s="54"/>
      <c r="D27" s="54"/>
      <c r="E27" s="55"/>
      <c r="F27" s="55"/>
      <c r="G27" s="54"/>
      <c r="H27" s="49"/>
      <c r="I27" s="49"/>
      <c r="J27" s="49"/>
    </row>
    <row r="28" spans="1:10" ht="12.75">
      <c r="A28" s="43"/>
      <c r="B28" s="52" t="s">
        <v>175</v>
      </c>
      <c r="C28" s="54">
        <v>1290.5</v>
      </c>
      <c r="D28" s="54"/>
      <c r="E28" s="55"/>
      <c r="F28" s="55"/>
      <c r="G28" s="49"/>
      <c r="H28" s="49"/>
      <c r="I28" s="49"/>
      <c r="J28" s="49"/>
    </row>
    <row r="29" spans="1:12" ht="12.75">
      <c r="A29" s="43"/>
      <c r="B29" s="57" t="s">
        <v>168</v>
      </c>
      <c r="C29" s="41">
        <f>SUM(C17:C28)</f>
        <v>673380.9</v>
      </c>
      <c r="D29" s="41">
        <f>SUM(D17:D28)</f>
        <v>35105.3</v>
      </c>
      <c r="E29" s="55"/>
      <c r="F29" s="55"/>
      <c r="G29" s="49"/>
      <c r="H29" s="49"/>
      <c r="I29" s="49"/>
      <c r="J29" s="49"/>
      <c r="L29" s="36"/>
    </row>
    <row r="30" spans="1:13" ht="12.75">
      <c r="A30" s="43"/>
      <c r="B30" s="53" t="s">
        <v>143</v>
      </c>
      <c r="C30" s="54"/>
      <c r="D30" s="54">
        <v>3837353.5</v>
      </c>
      <c r="E30" s="55"/>
      <c r="F30" s="70">
        <v>1787155.8</v>
      </c>
      <c r="G30" s="49"/>
      <c r="H30" s="49"/>
      <c r="I30" s="49"/>
      <c r="J30" s="49"/>
      <c r="L30" s="36"/>
      <c r="M30" s="36"/>
    </row>
    <row r="31" spans="1:10" ht="14.25" customHeight="1">
      <c r="A31" s="43"/>
      <c r="B31" s="57" t="s">
        <v>168</v>
      </c>
      <c r="C31" s="42"/>
      <c r="D31" s="42">
        <f>SUM(D30:D30)</f>
        <v>3837353.5</v>
      </c>
      <c r="E31" s="55"/>
      <c r="F31" s="54"/>
      <c r="G31" s="49"/>
      <c r="H31" s="49"/>
      <c r="I31" s="49"/>
      <c r="J31" s="49"/>
    </row>
    <row r="32" spans="1:13" ht="38.25">
      <c r="A32" s="43"/>
      <c r="B32" s="58" t="s">
        <v>170</v>
      </c>
      <c r="C32" s="59">
        <v>20122.6</v>
      </c>
      <c r="D32" s="59">
        <v>33982.7</v>
      </c>
      <c r="E32" s="55"/>
      <c r="F32" s="54"/>
      <c r="G32" s="49"/>
      <c r="H32" s="49"/>
      <c r="I32" s="49"/>
      <c r="J32" s="49"/>
      <c r="M32" s="36"/>
    </row>
    <row r="33" spans="1:10" ht="12.75">
      <c r="A33" s="43"/>
      <c r="B33" s="53" t="s">
        <v>180</v>
      </c>
      <c r="C33" s="59"/>
      <c r="D33" s="59"/>
      <c r="E33" s="55"/>
      <c r="F33" s="54"/>
      <c r="G33" s="49"/>
      <c r="H33" s="49"/>
      <c r="I33" s="49"/>
      <c r="J33" s="49"/>
    </row>
    <row r="34" spans="1:10" ht="12.75">
      <c r="A34" s="43"/>
      <c r="B34" s="53" t="s">
        <v>148</v>
      </c>
      <c r="C34" s="59"/>
      <c r="D34" s="59">
        <v>51910.2</v>
      </c>
      <c r="E34" s="55"/>
      <c r="F34" s="54"/>
      <c r="G34" s="49"/>
      <c r="H34" s="49"/>
      <c r="I34" s="49"/>
      <c r="J34" s="49"/>
    </row>
    <row r="35" spans="1:10" ht="12.75">
      <c r="A35" s="43"/>
      <c r="B35" s="53" t="s">
        <v>149</v>
      </c>
      <c r="C35" s="59"/>
      <c r="D35" s="59">
        <v>39706.8</v>
      </c>
      <c r="E35" s="55"/>
      <c r="F35" s="54"/>
      <c r="G35" s="49"/>
      <c r="H35" s="49"/>
      <c r="I35" s="49"/>
      <c r="J35" s="49"/>
    </row>
    <row r="36" spans="1:10" ht="12.75">
      <c r="A36" s="43"/>
      <c r="B36" s="53" t="s">
        <v>150</v>
      </c>
      <c r="C36" s="59"/>
      <c r="D36" s="59">
        <v>10015.8</v>
      </c>
      <c r="E36" s="55"/>
      <c r="F36" s="54"/>
      <c r="G36" s="49"/>
      <c r="H36" s="49"/>
      <c r="I36" s="49"/>
      <c r="J36" s="49"/>
    </row>
    <row r="37" spans="1:10" ht="12.75">
      <c r="A37" s="43"/>
      <c r="B37" s="53" t="s">
        <v>172</v>
      </c>
      <c r="C37" s="59"/>
      <c r="D37" s="59">
        <v>43797.8</v>
      </c>
      <c r="E37" s="55"/>
      <c r="F37" s="54"/>
      <c r="G37" s="49"/>
      <c r="H37" s="49"/>
      <c r="I37" s="49"/>
      <c r="J37" s="49"/>
    </row>
    <row r="38" spans="1:10" ht="12.75">
      <c r="A38" s="43"/>
      <c r="B38" s="57" t="s">
        <v>169</v>
      </c>
      <c r="C38" s="41">
        <f>C29+C32+C33+C30</f>
        <v>693503.5</v>
      </c>
      <c r="D38" s="41">
        <f>D37+D36+D35+D34+D32+D31+D29+D33</f>
        <v>4051872.0999999996</v>
      </c>
      <c r="E38" s="55"/>
      <c r="F38" s="54">
        <f>SUM(F30:F37)</f>
        <v>1787155.8</v>
      </c>
      <c r="G38" s="49"/>
      <c r="H38" s="49"/>
      <c r="I38" s="49"/>
      <c r="J38" s="49"/>
    </row>
    <row r="39" spans="1:10" ht="12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5.75">
      <c r="A40" s="102" t="s">
        <v>119</v>
      </c>
      <c r="B40" s="102"/>
      <c r="C40" s="102"/>
      <c r="D40" s="102"/>
      <c r="E40" s="39"/>
      <c r="F40" s="102" t="s">
        <v>13</v>
      </c>
      <c r="G40" s="102"/>
      <c r="H40" s="102"/>
      <c r="I40" s="102"/>
      <c r="J40" s="39"/>
    </row>
    <row r="41" spans="1:10" ht="15.75">
      <c r="A41" s="39"/>
      <c r="B41" s="39"/>
      <c r="C41" s="39"/>
      <c r="D41" s="39"/>
      <c r="E41" s="39"/>
      <c r="F41" s="102" t="s">
        <v>120</v>
      </c>
      <c r="G41" s="102"/>
      <c r="H41" s="102"/>
      <c r="I41" s="102"/>
      <c r="J41" s="39"/>
    </row>
    <row r="42" spans="1:3" ht="15.75">
      <c r="A42" s="7" t="s">
        <v>63</v>
      </c>
      <c r="C42" s="36"/>
    </row>
    <row r="43" spans="3:4" ht="12.75">
      <c r="C43" s="36"/>
      <c r="D43" s="36"/>
    </row>
    <row r="44" ht="12.75">
      <c r="D44" s="34"/>
    </row>
    <row r="45" spans="3:4" ht="12.75">
      <c r="C45" s="36"/>
      <c r="D45" s="36"/>
    </row>
    <row r="46" spans="3:4" ht="12.75">
      <c r="C46" s="35"/>
      <c r="D46" s="35"/>
    </row>
    <row r="47" ht="12.75">
      <c r="D47" s="36"/>
    </row>
  </sheetData>
  <sheetProtection/>
  <mergeCells count="20">
    <mergeCell ref="A40:D40"/>
    <mergeCell ref="F41:I41"/>
    <mergeCell ref="F40:I40"/>
    <mergeCell ref="A11:J11"/>
    <mergeCell ref="A12:J12"/>
    <mergeCell ref="G14:H14"/>
    <mergeCell ref="I14:J14"/>
    <mergeCell ref="A14:A15"/>
    <mergeCell ref="B14:B15"/>
    <mergeCell ref="C14:D14"/>
    <mergeCell ref="E14:F14"/>
    <mergeCell ref="A6:D6"/>
    <mergeCell ref="A7:D7"/>
    <mergeCell ref="A8:D8"/>
    <mergeCell ref="B3:C3"/>
    <mergeCell ref="A1:D1"/>
    <mergeCell ref="A2:D2"/>
    <mergeCell ref="A4:D4"/>
    <mergeCell ref="A5:D5"/>
    <mergeCell ref="A9:D9"/>
  </mergeCells>
  <printOptions/>
  <pageMargins left="0.15748031496062992" right="0.15748031496062992" top="0.31496062992125984" bottom="0.1968503937007874" header="0.4330708661417323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2014-01-31T04:01:09Z</cp:lastPrinted>
  <dcterms:created xsi:type="dcterms:W3CDTF">2004-11-30T03:51:28Z</dcterms:created>
  <dcterms:modified xsi:type="dcterms:W3CDTF">2018-05-07T11:05:47Z</dcterms:modified>
  <cp:category/>
  <cp:version/>
  <cp:contentType/>
  <cp:contentStatus/>
</cp:coreProperties>
</file>